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 Westerwout\Documents\ONLINE SUCCES ACADEMIE\extra materiaal bij cursus\"/>
    </mc:Choice>
  </mc:AlternateContent>
  <bookViews>
    <workbookView xWindow="0" yWindow="0" windowWidth="24000" windowHeight="9735"/>
  </bookViews>
  <sheets>
    <sheet name="vrouwen" sheetId="1" r:id="rId1"/>
    <sheet name="mann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G6" i="2"/>
  <c r="I3" i="2"/>
  <c r="G6" i="1"/>
  <c r="I6" i="1"/>
  <c r="I3" i="1" l="1"/>
  <c r="H25" i="2" l="1"/>
  <c r="H24" i="2"/>
  <c r="H23" i="2"/>
  <c r="H22" i="2"/>
  <c r="F22" i="2"/>
  <c r="H21" i="2"/>
  <c r="F21" i="2"/>
  <c r="H25" i="1"/>
  <c r="H24" i="1"/>
  <c r="H23" i="1"/>
  <c r="H22" i="1"/>
  <c r="F22" i="1"/>
  <c r="H21" i="1"/>
  <c r="F21" i="1"/>
  <c r="D7" i="2"/>
  <c r="G17" i="2" s="1"/>
  <c r="I17" i="2" s="1"/>
  <c r="G10" i="2" l="1"/>
  <c r="I10" i="2" s="1"/>
  <c r="G12" i="2"/>
  <c r="I12" i="2" s="1"/>
  <c r="G14" i="2"/>
  <c r="I14" i="2" s="1"/>
  <c r="G16" i="2"/>
  <c r="I16" i="2" s="1"/>
  <c r="G18" i="2"/>
  <c r="I18" i="2" s="1"/>
  <c r="G11" i="2"/>
  <c r="I11" i="2" s="1"/>
  <c r="G13" i="2"/>
  <c r="I13" i="2" s="1"/>
  <c r="G15" i="2"/>
  <c r="I15" i="2" s="1"/>
  <c r="D7" i="1"/>
  <c r="G18" i="1" s="1"/>
  <c r="I18" i="1" s="1"/>
  <c r="G17" i="1" l="1"/>
  <c r="I17" i="1" s="1"/>
  <c r="G16" i="1"/>
  <c r="I16" i="1" s="1"/>
  <c r="G10" i="1"/>
  <c r="I10" i="1" s="1"/>
  <c r="G13" i="1"/>
  <c r="I13" i="1" s="1"/>
  <c r="G14" i="1"/>
  <c r="I14" i="1" s="1"/>
  <c r="G11" i="1"/>
  <c r="I11" i="1" s="1"/>
  <c r="G15" i="1"/>
  <c r="I15" i="1" s="1"/>
  <c r="G12" i="1"/>
  <c r="I12" i="1" s="1"/>
</calcChain>
</file>

<file path=xl/sharedStrings.xml><?xml version="1.0" encoding="utf-8"?>
<sst xmlns="http://schemas.openxmlformats.org/spreadsheetml/2006/main" count="74" uniqueCount="27">
  <si>
    <t>Vrouwen</t>
  </si>
  <si>
    <t>lengte in cm</t>
  </si>
  <si>
    <t>gewicht in kg</t>
  </si>
  <si>
    <t>leeftijd in jaren</t>
  </si>
  <si>
    <t>cm</t>
  </si>
  <si>
    <t>kg</t>
  </si>
  <si>
    <t>jaar</t>
  </si>
  <si>
    <t>Ruststofwisseling</t>
  </si>
  <si>
    <t>mensen die de hele dag zitten en/of liggen</t>
  </si>
  <si>
    <t xml:space="preserve">benodigde kcal </t>
  </si>
  <si>
    <t>wil je afvallen?</t>
  </si>
  <si>
    <t>zittende arbeid zonder onderbreking, nagenoeg geen beweging in de vrije tijd</t>
  </si>
  <si>
    <t>zittende arbeid met rondlopen, nagenoeg geen beweging in de vrije tijd</t>
  </si>
  <si>
    <t>staande arbeid</t>
  </si>
  <si>
    <t>veel lichamelijke inspanning tijdens arbeid en in vrije tijd</t>
  </si>
  <si>
    <t>kcal</t>
  </si>
  <si>
    <t>Mannen</t>
  </si>
  <si>
    <t>koolhydraten</t>
  </si>
  <si>
    <t>vetten</t>
  </si>
  <si>
    <t>eiwitten</t>
  </si>
  <si>
    <t>vezels</t>
  </si>
  <si>
    <t>Hoeveel kcal</t>
  </si>
  <si>
    <t>-</t>
  </si>
  <si>
    <t>gram</t>
  </si>
  <si>
    <t>waarvan maximaal verzadigd vet</t>
  </si>
  <si>
    <t>BMI</t>
  </si>
  <si>
    <t>gezond gewicht tussen: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</si>
</sst>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2" fillId="0" borderId="0" xfId="0" applyFont="1"/>
    <xf numFmtId="1" fontId="1" fillId="0" borderId="0" xfId="0" applyNumberFormat="1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1" fillId="0" borderId="14" xfId="0" applyNumberFormat="1" applyFont="1" applyBorder="1"/>
    <xf numFmtId="0" fontId="2" fillId="0" borderId="13" xfId="0" applyFont="1" applyBorder="1"/>
    <xf numFmtId="0" fontId="2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164" fontId="1" fillId="0" borderId="18" xfId="0" applyNumberFormat="1" applyFont="1" applyBorder="1"/>
    <xf numFmtId="164" fontId="1" fillId="0" borderId="19" xfId="0" quotePrefix="1" applyNumberFormat="1" applyFont="1" applyBorder="1" applyAlignment="1">
      <alignment horizontal="center"/>
    </xf>
    <xf numFmtId="164" fontId="1" fillId="0" borderId="20" xfId="0" applyNumberFormat="1" applyFont="1" applyBorder="1"/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3" fontId="1" fillId="2" borderId="10" xfId="0" applyNumberFormat="1" applyFont="1" applyFill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zoomScale="90" zoomScaleNormal="90" workbookViewId="0">
      <selection activeCell="L20" sqref="L20"/>
    </sheetView>
  </sheetViews>
  <sheetFormatPr defaultRowHeight="12.75" x14ac:dyDescent="0.2"/>
  <cols>
    <col min="1" max="3" width="9.140625" style="1"/>
    <col min="4" max="4" width="9.7109375" style="1" customWidth="1"/>
    <col min="5" max="5" width="11.42578125" style="1" customWidth="1"/>
    <col min="6" max="6" width="6.140625" style="1" customWidth="1"/>
    <col min="7" max="7" width="12.28515625" style="1" customWidth="1"/>
    <col min="8" max="8" width="6.5703125" style="1" customWidth="1"/>
    <col min="9" max="9" width="11.5703125" style="1" customWidth="1"/>
    <col min="10" max="16384" width="9.140625" style="1"/>
  </cols>
  <sheetData>
    <row r="2" spans="2:9" ht="13.5" thickBot="1" x14ac:dyDescent="0.25">
      <c r="B2" s="9" t="s">
        <v>0</v>
      </c>
    </row>
    <row r="3" spans="2:9" ht="13.5" thickBot="1" x14ac:dyDescent="0.25">
      <c r="B3" s="1" t="s">
        <v>1</v>
      </c>
      <c r="D3" s="22">
        <v>173</v>
      </c>
      <c r="E3" s="1" t="s">
        <v>4</v>
      </c>
      <c r="H3" s="15" t="s">
        <v>25</v>
      </c>
      <c r="I3" s="14">
        <f>D4/(D3*D3/10000)</f>
        <v>28.400547963513649</v>
      </c>
    </row>
    <row r="4" spans="2:9" ht="13.5" thickBot="1" x14ac:dyDescent="0.25">
      <c r="B4" s="34" t="s">
        <v>2</v>
      </c>
      <c r="C4" s="34"/>
      <c r="D4" s="23">
        <v>85</v>
      </c>
      <c r="E4" s="1" t="s">
        <v>5</v>
      </c>
    </row>
    <row r="5" spans="2:9" ht="13.5" thickBot="1" x14ac:dyDescent="0.25">
      <c r="B5" s="34" t="s">
        <v>3</v>
      </c>
      <c r="C5" s="34"/>
      <c r="D5" s="24">
        <v>45</v>
      </c>
      <c r="E5" s="1" t="s">
        <v>6</v>
      </c>
      <c r="G5" s="16" t="s">
        <v>26</v>
      </c>
      <c r="H5" s="17"/>
      <c r="I5" s="18"/>
    </row>
    <row r="6" spans="2:9" ht="13.5" thickBot="1" x14ac:dyDescent="0.25">
      <c r="G6" s="19">
        <f>SUM((D3*D3)*20/10000)</f>
        <v>59.857999999999997</v>
      </c>
      <c r="H6" s="20" t="s">
        <v>22</v>
      </c>
      <c r="I6" s="21">
        <f>SUM((D3*D3)*25/10000)</f>
        <v>74.822500000000005</v>
      </c>
    </row>
    <row r="7" spans="2:9" x14ac:dyDescent="0.2">
      <c r="B7" s="34" t="s">
        <v>7</v>
      </c>
      <c r="C7" s="34"/>
      <c r="D7" s="2">
        <f>SUM(447.593+(9.247*D4)+(3.098*D3)-(4.33*D5))</f>
        <v>1574.692</v>
      </c>
      <c r="E7" s="1" t="s">
        <v>15</v>
      </c>
      <c r="G7" s="2"/>
    </row>
    <row r="9" spans="2:9" ht="37.5" customHeight="1" x14ac:dyDescent="0.2">
      <c r="G9" s="13" t="s">
        <v>9</v>
      </c>
      <c r="H9" s="9"/>
      <c r="I9" s="12" t="s">
        <v>10</v>
      </c>
    </row>
    <row r="10" spans="2:9" x14ac:dyDescent="0.2">
      <c r="B10" s="28" t="s">
        <v>8</v>
      </c>
      <c r="C10" s="29"/>
      <c r="D10" s="29"/>
      <c r="E10" s="29"/>
      <c r="F10" s="29"/>
      <c r="G10" s="7">
        <f>SUM(1.2*D7)</f>
        <v>1889.6304</v>
      </c>
      <c r="H10" s="7"/>
      <c r="I10" s="8">
        <f>SUM(G10/100*80)</f>
        <v>1511.7043200000001</v>
      </c>
    </row>
    <row r="11" spans="2:9" ht="33" customHeight="1" x14ac:dyDescent="0.2">
      <c r="B11" s="30" t="s">
        <v>11</v>
      </c>
      <c r="C11" s="31"/>
      <c r="D11" s="31"/>
      <c r="E11" s="31"/>
      <c r="F11" s="31"/>
      <c r="G11" s="3">
        <f>SUM(1.4*D7)</f>
        <v>2204.5688</v>
      </c>
      <c r="H11" s="3"/>
      <c r="I11" s="4">
        <f>SUM(G11/100*80)</f>
        <v>1763.6550399999999</v>
      </c>
    </row>
    <row r="12" spans="2:9" ht="31.5" customHeight="1" x14ac:dyDescent="0.2">
      <c r="B12" s="26" t="s">
        <v>11</v>
      </c>
      <c r="C12" s="27"/>
      <c r="D12" s="27"/>
      <c r="E12" s="27"/>
      <c r="F12" s="27"/>
      <c r="G12" s="5">
        <f>SUM(1.5*D7)</f>
        <v>2362.038</v>
      </c>
      <c r="H12" s="5"/>
      <c r="I12" s="6">
        <f>SUM(G12/100*80)</f>
        <v>1889.6304</v>
      </c>
    </row>
    <row r="13" spans="2:9" ht="27" customHeight="1" x14ac:dyDescent="0.2">
      <c r="B13" s="30" t="s">
        <v>12</v>
      </c>
      <c r="C13" s="31"/>
      <c r="D13" s="31"/>
      <c r="E13" s="31"/>
      <c r="F13" s="31"/>
      <c r="G13" s="3">
        <f>SUM(1.6*D7)</f>
        <v>2519.5072</v>
      </c>
      <c r="H13" s="3"/>
      <c r="I13" s="4">
        <f t="shared" ref="I13:I14" si="0">SUM(G13/100*80)</f>
        <v>2015.6057599999999</v>
      </c>
    </row>
    <row r="14" spans="2:9" ht="30" customHeight="1" x14ac:dyDescent="0.2">
      <c r="B14" s="26" t="s">
        <v>12</v>
      </c>
      <c r="C14" s="27"/>
      <c r="D14" s="27"/>
      <c r="E14" s="27"/>
      <c r="F14" s="27"/>
      <c r="G14" s="5">
        <f>SUM(1.7*D7)</f>
        <v>2676.9764</v>
      </c>
      <c r="H14" s="5"/>
      <c r="I14" s="6">
        <f t="shared" si="0"/>
        <v>2141.5811199999998</v>
      </c>
    </row>
    <row r="15" spans="2:9" x14ac:dyDescent="0.2">
      <c r="B15" s="32" t="s">
        <v>13</v>
      </c>
      <c r="C15" s="33"/>
      <c r="D15" s="33"/>
      <c r="E15" s="33"/>
      <c r="F15" s="33"/>
      <c r="G15" s="3">
        <f>SUM(1.8*D7)</f>
        <v>2834.4456</v>
      </c>
      <c r="H15" s="3"/>
      <c r="I15" s="4">
        <f t="shared" ref="I15:I16" si="1">SUM(G15/100*80)</f>
        <v>2267.5564800000002</v>
      </c>
    </row>
    <row r="16" spans="2:9" x14ac:dyDescent="0.2">
      <c r="B16" s="35" t="s">
        <v>13</v>
      </c>
      <c r="C16" s="36"/>
      <c r="D16" s="36"/>
      <c r="E16" s="36"/>
      <c r="F16" s="36"/>
      <c r="G16" s="5">
        <f>SUM(1.9*D7)</f>
        <v>2991.9148</v>
      </c>
      <c r="H16" s="5"/>
      <c r="I16" s="6">
        <f t="shared" si="1"/>
        <v>2393.5318400000001</v>
      </c>
    </row>
    <row r="17" spans="2:9" ht="27" customHeight="1" x14ac:dyDescent="0.2">
      <c r="B17" s="30" t="s">
        <v>14</v>
      </c>
      <c r="C17" s="31"/>
      <c r="D17" s="31"/>
      <c r="E17" s="31"/>
      <c r="F17" s="31"/>
      <c r="G17" s="3">
        <f>SUM(2*D7)</f>
        <v>3149.384</v>
      </c>
      <c r="H17" s="3"/>
      <c r="I17" s="4">
        <f t="shared" ref="I17:I18" si="2">SUM(G17/100*80)</f>
        <v>2519.5072</v>
      </c>
    </row>
    <row r="18" spans="2:9" ht="28.5" customHeight="1" x14ac:dyDescent="0.2">
      <c r="B18" s="26" t="s">
        <v>14</v>
      </c>
      <c r="C18" s="27"/>
      <c r="D18" s="27"/>
      <c r="E18" s="27"/>
      <c r="F18" s="27"/>
      <c r="G18" s="5">
        <f>SUM(2.4*D7)</f>
        <v>3779.2608</v>
      </c>
      <c r="H18" s="5"/>
      <c r="I18" s="6">
        <f t="shared" si="2"/>
        <v>3023.4086400000001</v>
      </c>
    </row>
    <row r="19" spans="2:9" ht="13.5" thickBot="1" x14ac:dyDescent="0.25">
      <c r="G19" s="2"/>
      <c r="H19" s="2"/>
      <c r="I19" s="2"/>
    </row>
    <row r="20" spans="2:9" ht="13.5" thickBot="1" x14ac:dyDescent="0.25">
      <c r="B20" s="1" t="s">
        <v>21</v>
      </c>
      <c r="D20" s="25">
        <v>2142</v>
      </c>
      <c r="E20" s="1" t="s">
        <v>15</v>
      </c>
      <c r="G20" s="2"/>
      <c r="H20" s="2"/>
      <c r="I20" s="2"/>
    </row>
    <row r="21" spans="2:9" x14ac:dyDescent="0.2">
      <c r="B21" s="1" t="s">
        <v>17</v>
      </c>
      <c r="F21" s="10">
        <f>SUM((D20/100*40)/4)</f>
        <v>214.20000000000002</v>
      </c>
      <c r="G21" s="11" t="s">
        <v>22</v>
      </c>
      <c r="H21" s="10">
        <f>SUM((D20/100*45)/4)</f>
        <v>240.97500000000002</v>
      </c>
      <c r="I21" s="38" t="s">
        <v>23</v>
      </c>
    </row>
    <row r="22" spans="2:9" x14ac:dyDescent="0.2">
      <c r="B22" s="1" t="s">
        <v>18</v>
      </c>
      <c r="F22" s="10">
        <f>SUM(D20/100*30)/9</f>
        <v>71.400000000000006</v>
      </c>
      <c r="G22" s="11" t="s">
        <v>22</v>
      </c>
      <c r="H22" s="10">
        <f>SUM(D20/100*35)/9</f>
        <v>83.300000000000011</v>
      </c>
      <c r="I22" s="38" t="s">
        <v>23</v>
      </c>
    </row>
    <row r="23" spans="2:9" x14ac:dyDescent="0.2">
      <c r="B23" s="1" t="s">
        <v>24</v>
      </c>
      <c r="F23" s="10"/>
      <c r="H23" s="10">
        <f>SUM(D20/100*10)/9</f>
        <v>23.8</v>
      </c>
      <c r="I23" s="38" t="s">
        <v>23</v>
      </c>
    </row>
    <row r="24" spans="2:9" x14ac:dyDescent="0.2">
      <c r="B24" s="1" t="s">
        <v>19</v>
      </c>
      <c r="F24" s="10"/>
      <c r="H24" s="10">
        <f>SUM(D20/100*20)/4</f>
        <v>107.10000000000001</v>
      </c>
      <c r="I24" s="38" t="s">
        <v>23</v>
      </c>
    </row>
    <row r="25" spans="2:9" x14ac:dyDescent="0.2">
      <c r="B25" s="1" t="s">
        <v>20</v>
      </c>
      <c r="F25" s="10"/>
      <c r="H25" s="10">
        <f>SUM(D20/1000*14)</f>
        <v>29.988</v>
      </c>
      <c r="I25" s="38" t="s">
        <v>23</v>
      </c>
    </row>
  </sheetData>
  <mergeCells count="12">
    <mergeCell ref="B4:C4"/>
    <mergeCell ref="B5:C5"/>
    <mergeCell ref="B7:C7"/>
    <mergeCell ref="B16:F16"/>
    <mergeCell ref="B17:F17"/>
    <mergeCell ref="B18:F18"/>
    <mergeCell ref="B10:F10"/>
    <mergeCell ref="B11:F11"/>
    <mergeCell ref="B12:F12"/>
    <mergeCell ref="B13:F13"/>
    <mergeCell ref="B14:F14"/>
    <mergeCell ref="B15:F15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="89" zoomScaleNormal="89" workbookViewId="0">
      <selection activeCell="D20" sqref="D20"/>
    </sheetView>
  </sheetViews>
  <sheetFormatPr defaultRowHeight="12.75" x14ac:dyDescent="0.2"/>
  <cols>
    <col min="1" max="5" width="9.140625" style="1"/>
    <col min="6" max="6" width="7.42578125" style="1" customWidth="1"/>
    <col min="7" max="7" width="10.42578125" style="1" customWidth="1"/>
    <col min="8" max="8" width="5.5703125" style="1" customWidth="1"/>
    <col min="9" max="9" width="12" style="1" customWidth="1"/>
    <col min="10" max="16384" width="9.140625" style="1"/>
  </cols>
  <sheetData>
    <row r="1" spans="2:9" x14ac:dyDescent="0.2">
      <c r="G1" s="2"/>
      <c r="H1" s="2"/>
      <c r="I1" s="2"/>
    </row>
    <row r="2" spans="2:9" ht="13.5" thickBot="1" x14ac:dyDescent="0.25">
      <c r="B2" s="37" t="s">
        <v>16</v>
      </c>
      <c r="C2" s="34"/>
    </row>
    <row r="3" spans="2:9" ht="13.5" thickBot="1" x14ac:dyDescent="0.25">
      <c r="B3" s="1" t="s">
        <v>1</v>
      </c>
      <c r="D3" s="22">
        <v>185</v>
      </c>
      <c r="E3" s="1" t="s">
        <v>4</v>
      </c>
      <c r="H3" s="15" t="s">
        <v>25</v>
      </c>
      <c r="I3" s="14">
        <f>D4/(D3*D3/10000)</f>
        <v>27.757487216946679</v>
      </c>
    </row>
    <row r="4" spans="2:9" ht="13.5" thickBot="1" x14ac:dyDescent="0.25">
      <c r="B4" s="1" t="s">
        <v>2</v>
      </c>
      <c r="D4" s="23">
        <v>95</v>
      </c>
      <c r="E4" s="1" t="s">
        <v>5</v>
      </c>
    </row>
    <row r="5" spans="2:9" ht="13.5" thickBot="1" x14ac:dyDescent="0.25">
      <c r="B5" s="1" t="s">
        <v>3</v>
      </c>
      <c r="D5" s="24">
        <v>45</v>
      </c>
      <c r="E5" s="1" t="s">
        <v>6</v>
      </c>
      <c r="G5" s="16" t="s">
        <v>26</v>
      </c>
      <c r="H5" s="17"/>
      <c r="I5" s="18"/>
    </row>
    <row r="6" spans="2:9" ht="13.5" thickBot="1" x14ac:dyDescent="0.25">
      <c r="G6" s="19">
        <f>SUM((D3*D3)*20/10000)</f>
        <v>68.45</v>
      </c>
      <c r="H6" s="20" t="s">
        <v>22</v>
      </c>
      <c r="I6" s="21">
        <f>SUM((D3*D3)*25/10000)</f>
        <v>85.5625</v>
      </c>
    </row>
    <row r="7" spans="2:9" x14ac:dyDescent="0.2">
      <c r="B7" s="1" t="s">
        <v>7</v>
      </c>
      <c r="D7" s="2">
        <f>SUM(88.362+(13.397*D4)+(4.799*D3)-(5.677*D5))</f>
        <v>1993.4269999999999</v>
      </c>
      <c r="E7" s="1" t="s">
        <v>15</v>
      </c>
      <c r="G7" s="2"/>
    </row>
    <row r="9" spans="2:9" ht="39" customHeight="1" x14ac:dyDescent="0.2">
      <c r="G9" s="13" t="s">
        <v>9</v>
      </c>
      <c r="H9" s="9"/>
      <c r="I9" s="13" t="s">
        <v>10</v>
      </c>
    </row>
    <row r="10" spans="2:9" x14ac:dyDescent="0.2">
      <c r="B10" s="28" t="s">
        <v>8</v>
      </c>
      <c r="C10" s="29"/>
      <c r="D10" s="29"/>
      <c r="E10" s="29"/>
      <c r="F10" s="29"/>
      <c r="G10" s="7">
        <f>SUM(1.2*D7)</f>
        <v>2392.1124</v>
      </c>
      <c r="H10" s="7"/>
      <c r="I10" s="8">
        <f>SUM(G10/100*80)</f>
        <v>1913.6899199999998</v>
      </c>
    </row>
    <row r="11" spans="2:9" ht="26.25" customHeight="1" x14ac:dyDescent="0.2">
      <c r="B11" s="30" t="s">
        <v>11</v>
      </c>
      <c r="C11" s="31"/>
      <c r="D11" s="31"/>
      <c r="E11" s="31"/>
      <c r="F11" s="31"/>
      <c r="G11" s="3">
        <f>SUM(1.4*D7)</f>
        <v>2790.7977999999998</v>
      </c>
      <c r="H11" s="3"/>
      <c r="I11" s="4">
        <f>SUM(G11/100*80)</f>
        <v>2232.6382400000002</v>
      </c>
    </row>
    <row r="12" spans="2:9" ht="28.5" customHeight="1" x14ac:dyDescent="0.2">
      <c r="B12" s="26" t="s">
        <v>11</v>
      </c>
      <c r="C12" s="27"/>
      <c r="D12" s="27"/>
      <c r="E12" s="27"/>
      <c r="F12" s="27"/>
      <c r="G12" s="5">
        <f>SUM(1.5*D7)</f>
        <v>2990.1405</v>
      </c>
      <c r="H12" s="5"/>
      <c r="I12" s="6">
        <f>SUM(G12/100*80)</f>
        <v>2392.1124</v>
      </c>
    </row>
    <row r="13" spans="2:9" ht="30.75" customHeight="1" x14ac:dyDescent="0.2">
      <c r="B13" s="30" t="s">
        <v>12</v>
      </c>
      <c r="C13" s="31"/>
      <c r="D13" s="31"/>
      <c r="E13" s="31"/>
      <c r="F13" s="31"/>
      <c r="G13" s="3">
        <f>SUM(1.6*D7)</f>
        <v>3189.4832000000001</v>
      </c>
      <c r="H13" s="3"/>
      <c r="I13" s="4">
        <f t="shared" ref="I13:I18" si="0">SUM(G13/100*80)</f>
        <v>2551.5865600000002</v>
      </c>
    </row>
    <row r="14" spans="2:9" ht="26.25" customHeight="1" x14ac:dyDescent="0.2">
      <c r="B14" s="26" t="s">
        <v>12</v>
      </c>
      <c r="C14" s="27"/>
      <c r="D14" s="27"/>
      <c r="E14" s="27"/>
      <c r="F14" s="27"/>
      <c r="G14" s="5">
        <f>SUM(1.7*D7)</f>
        <v>3388.8258999999998</v>
      </c>
      <c r="H14" s="5"/>
      <c r="I14" s="6">
        <f t="shared" si="0"/>
        <v>2711.0607199999999</v>
      </c>
    </row>
    <row r="15" spans="2:9" x14ac:dyDescent="0.2">
      <c r="B15" s="32" t="s">
        <v>13</v>
      </c>
      <c r="C15" s="33"/>
      <c r="D15" s="33"/>
      <c r="E15" s="33"/>
      <c r="F15" s="33"/>
      <c r="G15" s="3">
        <f>SUM(1.8*D7)</f>
        <v>3588.1686</v>
      </c>
      <c r="H15" s="3"/>
      <c r="I15" s="4">
        <f t="shared" si="0"/>
        <v>2870.5348800000002</v>
      </c>
    </row>
    <row r="16" spans="2:9" ht="17.25" customHeight="1" x14ac:dyDescent="0.2">
      <c r="B16" s="35" t="s">
        <v>13</v>
      </c>
      <c r="C16" s="36"/>
      <c r="D16" s="36"/>
      <c r="E16" s="36"/>
      <c r="F16" s="36"/>
      <c r="G16" s="5">
        <f>SUM(1.9*D7)</f>
        <v>3787.5112999999997</v>
      </c>
      <c r="H16" s="5"/>
      <c r="I16" s="6">
        <f t="shared" si="0"/>
        <v>3030.0090399999999</v>
      </c>
    </row>
    <row r="17" spans="2:9" ht="29.25" customHeight="1" x14ac:dyDescent="0.2">
      <c r="B17" s="30" t="s">
        <v>14</v>
      </c>
      <c r="C17" s="31"/>
      <c r="D17" s="31"/>
      <c r="E17" s="31"/>
      <c r="F17" s="31"/>
      <c r="G17" s="3">
        <f>SUM(2*D7)</f>
        <v>3986.8539999999998</v>
      </c>
      <c r="H17" s="3"/>
      <c r="I17" s="4">
        <f t="shared" si="0"/>
        <v>3189.4831999999997</v>
      </c>
    </row>
    <row r="18" spans="2:9" ht="36.75" customHeight="1" x14ac:dyDescent="0.2">
      <c r="B18" s="26" t="s">
        <v>14</v>
      </c>
      <c r="C18" s="27"/>
      <c r="D18" s="27"/>
      <c r="E18" s="27"/>
      <c r="F18" s="27"/>
      <c r="G18" s="5">
        <f>SUM(2.4*D7)</f>
        <v>4784.2248</v>
      </c>
      <c r="H18" s="5"/>
      <c r="I18" s="6">
        <f t="shared" si="0"/>
        <v>3827.3798399999996</v>
      </c>
    </row>
    <row r="19" spans="2:9" ht="13.5" thickBot="1" x14ac:dyDescent="0.25"/>
    <row r="20" spans="2:9" ht="13.5" thickBot="1" x14ac:dyDescent="0.25">
      <c r="B20" s="1" t="s">
        <v>21</v>
      </c>
      <c r="D20" s="25"/>
      <c r="E20" s="1" t="s">
        <v>15</v>
      </c>
      <c r="G20" s="2"/>
      <c r="H20" s="2"/>
    </row>
    <row r="21" spans="2:9" x14ac:dyDescent="0.2">
      <c r="B21" s="1" t="s">
        <v>17</v>
      </c>
      <c r="F21" s="10">
        <f>SUM((D20/100*40)/4)</f>
        <v>0</v>
      </c>
      <c r="G21" s="11" t="s">
        <v>22</v>
      </c>
      <c r="H21" s="10">
        <f>SUM((D20/100*45)/4)</f>
        <v>0</v>
      </c>
      <c r="I21" s="38" t="s">
        <v>23</v>
      </c>
    </row>
    <row r="22" spans="2:9" x14ac:dyDescent="0.2">
      <c r="B22" s="1" t="s">
        <v>18</v>
      </c>
      <c r="F22" s="10">
        <f>SUM(D20/100*30)/9</f>
        <v>0</v>
      </c>
      <c r="G22" s="11" t="s">
        <v>22</v>
      </c>
      <c r="H22" s="10">
        <f>SUM(D20/100*35)/9</f>
        <v>0</v>
      </c>
      <c r="I22" s="38" t="s">
        <v>23</v>
      </c>
    </row>
    <row r="23" spans="2:9" x14ac:dyDescent="0.2">
      <c r="B23" s="1" t="s">
        <v>24</v>
      </c>
      <c r="F23" s="10"/>
      <c r="H23" s="10">
        <f>SUM(D20/100*10)/9</f>
        <v>0</v>
      </c>
      <c r="I23" s="38" t="s">
        <v>23</v>
      </c>
    </row>
    <row r="24" spans="2:9" x14ac:dyDescent="0.2">
      <c r="B24" s="1" t="s">
        <v>19</v>
      </c>
      <c r="F24" s="10"/>
      <c r="H24" s="10">
        <f>SUM(D20/100*20)/4</f>
        <v>0</v>
      </c>
      <c r="I24" s="38" t="s">
        <v>23</v>
      </c>
    </row>
    <row r="25" spans="2:9" x14ac:dyDescent="0.2">
      <c r="B25" s="1" t="s">
        <v>20</v>
      </c>
      <c r="F25" s="10"/>
      <c r="H25" s="10">
        <f>SUM(D20/1000*14)</f>
        <v>0</v>
      </c>
      <c r="I25" s="38" t="s">
        <v>23</v>
      </c>
    </row>
  </sheetData>
  <mergeCells count="10">
    <mergeCell ref="B15:F15"/>
    <mergeCell ref="B16:F16"/>
    <mergeCell ref="B17:F17"/>
    <mergeCell ref="B18:F18"/>
    <mergeCell ref="B2:C2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vrouwen</vt:lpstr>
      <vt:lpstr>mannen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Westerwout</dc:creator>
  <cp:lastModifiedBy>Andrea Westerwout</cp:lastModifiedBy>
  <dcterms:created xsi:type="dcterms:W3CDTF">2016-08-08T06:34:29Z</dcterms:created>
  <dcterms:modified xsi:type="dcterms:W3CDTF">2017-01-12T12:49:48Z</dcterms:modified>
</cp:coreProperties>
</file>